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35" windowWidth="14535" windowHeight="5145" activeTab="4"/>
  </bookViews>
  <sheets>
    <sheet name="1.1" sheetId="1" r:id="rId1"/>
    <sheet name="1.2" sheetId="2" r:id="rId2"/>
    <sheet name="1.3" sheetId="3" r:id="rId3"/>
    <sheet name="1.4" sheetId="4" r:id="rId4"/>
    <sheet name="2.2" sheetId="5" r:id="rId5"/>
    <sheet name="2.3" sheetId="6" r:id="rId6"/>
    <sheet name="บัณฑิตมีงานทำ" sheetId="7" r:id="rId7"/>
  </sheets>
  <calcPr calcId="152511"/>
</workbook>
</file>

<file path=xl/calcChain.xml><?xml version="1.0" encoding="utf-8"?>
<calcChain xmlns="http://schemas.openxmlformats.org/spreadsheetml/2006/main">
  <c r="C7" i="7" l="1"/>
  <c r="E6" i="7" l="1"/>
  <c r="E8" i="7"/>
  <c r="E7" i="7"/>
  <c r="E9" i="7" l="1"/>
  <c r="E10" i="7" s="1"/>
  <c r="C16" i="7" s="1"/>
  <c r="E25" i="6"/>
  <c r="E24" i="6"/>
  <c r="E23" i="6"/>
  <c r="E22" i="6"/>
  <c r="E21" i="6"/>
  <c r="C18" i="7" l="1"/>
  <c r="E5" i="5"/>
  <c r="E6" i="3"/>
  <c r="E28" i="6"/>
  <c r="E33" i="4"/>
  <c r="E5" i="3"/>
  <c r="F25" i="6"/>
  <c r="F24" i="6"/>
  <c r="F23" i="6"/>
  <c r="F22" i="6"/>
  <c r="F21" i="6"/>
  <c r="F9" i="6"/>
  <c r="F8" i="6"/>
  <c r="F7" i="6"/>
  <c r="F6" i="6"/>
  <c r="E10" i="6"/>
  <c r="F10" i="6" s="1"/>
  <c r="E8" i="5"/>
  <c r="E32" i="4"/>
  <c r="E11" i="5" l="1"/>
  <c r="E34" i="4"/>
  <c r="E36" i="4" s="1"/>
  <c r="E37" i="4" s="1"/>
  <c r="E29" i="6"/>
  <c r="E10" i="3"/>
  <c r="E11" i="3" s="1"/>
  <c r="E10" i="2"/>
  <c r="E11" i="2" s="1"/>
  <c r="E31" i="6" l="1"/>
  <c r="E32" i="6" s="1"/>
</calcChain>
</file>

<file path=xl/sharedStrings.xml><?xml version="1.0" encoding="utf-8"?>
<sst xmlns="http://schemas.openxmlformats.org/spreadsheetml/2006/main" count="265" uniqueCount="98">
  <si>
    <t>ผลการดำเนินงาน</t>
  </si>
  <si>
    <t>ที่</t>
  </si>
  <si>
    <t>หลักสูตร</t>
  </si>
  <si>
    <t>หน่วยนับ</t>
  </si>
  <si>
    <t>หลักสูตรทั้งหมดที่จัดการเรียนการสอนในส่วนจัดการศึกษานี้</t>
  </si>
  <si>
    <t>คะแนนประเมินหลักสูตรพุทธศาสตรบัณฑิต สาขาวิชา................</t>
  </si>
  <si>
    <t>คะแนน</t>
  </si>
  <si>
    <t>คะแนนประเมินหลักสูตรพุทธศาสตรมหาบัณฑิต สาขาวิชา.........</t>
  </si>
  <si>
    <t>คะแนนประเมินหลักสูตรพุทธศาสตรดุษฎีบัณฑิต สาขาวิชา.......</t>
  </si>
  <si>
    <t>ผลรวมค่าคะแนนประเมินของทุกหลักสูตร</t>
  </si>
  <si>
    <t>ค่าเฉลี่ยของคะแนนประเมินทุกหลักสูตร</t>
  </si>
  <si>
    <t>ชนิดของตัวบ่งชี้  ผลลัพธ์</t>
  </si>
  <si>
    <t>ตัวบ่งชี้ที่ ๑.๑  ผลการบริหารจัดการหลักสูตรโดยรวม</t>
  </si>
  <si>
    <t>ปริญญาตรี</t>
  </si>
  <si>
    <t>ปริญญาโท</t>
  </si>
  <si>
    <t>ปริญญาเอก</t>
  </si>
  <si>
    <t>ตัวบ่งชี้ที่ ๑.๒ อาจารย์ประจำที่มีคุณวุฒิปริญญาเอก</t>
  </si>
  <si>
    <r>
      <t xml:space="preserve">ชนิดของตัวบ่งชี้ </t>
    </r>
    <r>
      <rPr>
        <sz val="16"/>
        <color theme="1"/>
        <rFont val="TH SarabunPSK"/>
        <family val="2"/>
      </rPr>
      <t>ปัจจัยนำเข้า</t>
    </r>
  </si>
  <si>
    <t xml:space="preserve">ผลการดำเนินงาน </t>
  </si>
  <si>
    <t>รายการ</t>
  </si>
  <si>
    <t>จำนวนอาจารย์ประจำทั้งหมด</t>
  </si>
  <si>
    <t>รูป/คน</t>
  </si>
  <si>
    <t xml:space="preserve">จำนวนอาจารย์ประจำที่มีคุณวุฒิปริญญาเอก </t>
  </si>
  <si>
    <t xml:space="preserve">ร้อยละของอาจารย์ประจำที่มีคุณวุฒิปริญญาเอก </t>
  </si>
  <si>
    <t>ร้อยละ</t>
  </si>
  <si>
    <t>แปลงค่าร้อยละที่คำนวณได้เทียบกับคะแนนเต็ม ๕ โดยกำหนดให้คะแนนเต็ม ๕ = ร้อยละ ๔๐</t>
  </si>
  <si>
    <t>ตัวบ่งชี้ที่ ๑.๓ อาจารย์ประจำคณะที่ดำรงตำแหน่งทางวิชาการ</t>
  </si>
  <si>
    <t xml:space="preserve">จำนวนอาจารย์ประจำที่ดำรงตำแหน่งทางวิชาการทั้งหมด </t>
  </si>
  <si>
    <t xml:space="preserve">  ๒.๑  จำนวนอาจารย์ประจำที่ดำรงตำแหน่งผู้ช่วยศาสตราจารย์</t>
  </si>
  <si>
    <t xml:space="preserve">  ๒.๒ จำนวนอาจารย์ประจำที่ดำรงตำแหน่งรองศาสตราจารย์</t>
  </si>
  <si>
    <t xml:space="preserve">  ๒.๓ จำนวนอาจารย์ประจำที่ดำรงตำแหน่งศาสตราจารย์</t>
  </si>
  <si>
    <t>ร้อยละของอาจารย์ประจำที่ดำรงตำแหน่งทางวิชาการ</t>
  </si>
  <si>
    <t>แปลงค่าร้อยละที่คำนวณได้เทียบกับคะแนนเต็ม ๕ โดยกำหนดให้คะแนนเต็ม ๕ = ร้อยละ ๖๐</t>
  </si>
  <si>
    <t>ตัวบ่งชี้ที่  ๑.๔ จำนวนนิสิตเต็มเวลาเทียบเท่าต่อจำนวนอาจารย์ประจำ</t>
  </si>
  <si>
    <t>FTES</t>
  </si>
  <si>
    <t>รวมจำนวนนิสิตเต็มเวลาเทียบเท่าต่อปี (FTES) ของทุกหลักสูตร</t>
  </si>
  <si>
    <t>จำนวนอาจารย์ทั้งหมด</t>
  </si>
  <si>
    <t>สัดส่วนนิสิตเต็มเวลาเทียบเท่าต่ออาจารย์ประจำกลุ่มสาขาสังคมศาสตร์/มนุษยศาสตร์/ครุศาสตร์ (ข้อ ๖ หารด้วย ข้อ ๗)</t>
  </si>
  <si>
    <t>ค่าความแตกต่างจากเกณฑ์มาตรฐาน</t>
  </si>
  <si>
    <t>ร้อยละของค่าความแตกต่างจากเกณฑ์มาตรฐาน</t>
  </si>
  <si>
    <t>คะแนนผลการดำเนินงานหลักสูตร</t>
  </si>
  <si>
    <t xml:space="preserve">   ๑๑.๑ ร้อยละของค่าความแตกต่างไม่เกินร้อยละ ๑๐ = ๕  คะแนน</t>
  </si>
  <si>
    <t xml:space="preserve">   ๑๑.๒ ค่าร้อยละของค่าความแตกต่างเกินร้อยละ ๒๐ = ๐ คะแนน</t>
  </si>
  <si>
    <t>จำนวนนิสิตเต็มเวลาเทียบเท่าต่อปี (FTES) ของหลักสูตรพุทธศาสตรบัณฑิต สาขาวิชา......................................</t>
  </si>
  <si>
    <t>จำนวนนิสิตเต็มเวลาเทียบเท่าต่อปี (FTES) ของหลักสูตรพุทธศาสตรมหาบัณฑิต สาขาวิชา................................</t>
  </si>
  <si>
    <t>จำนวนนิสิตเต็มเวลาเทียบเท่าต่อปี (FTES) ของหลักสูตรพุทธศาสตรดุษฎีบัณฑิต สาขาวิชา...............................</t>
  </si>
  <si>
    <t xml:space="preserve">   ๑๑.๓ ค่าร้อยละของค่าความแตกต่างตั้งแต่ ๑๐.๐๑ และไม่เกินร้อยละ ๒๐ ให้นำมาคิดคะแนน 
            โดยใช้สูตรคำนวณหาค่าคะแนน</t>
  </si>
  <si>
    <t>ตัวบ่งชี้ที่ ๒.๒ เงินสนับสนุนงานวิจัยและงานสร้างสรรค์</t>
  </si>
  <si>
    <r>
      <t xml:space="preserve">ชนิดชองตัวบ่งชี้ </t>
    </r>
    <r>
      <rPr>
        <sz val="16"/>
        <color theme="1"/>
        <rFont val="TH SarabunPSK"/>
        <family val="2"/>
      </rPr>
      <t>ปัจจัยนำเข้า</t>
    </r>
  </si>
  <si>
    <t>จำนวนอาจารย์ประจำและนักวิจัยทั้งหมด (นับเฉพาะที่ปฏิบัติงานจริงไม่นับรวมผู้ลาศึกษาต่อ)</t>
  </si>
  <si>
    <t>จำนวนเงินสนับสนุนงานวิจัยจากภายในและภายนอกทั้งหมด</t>
  </si>
  <si>
    <t>บาท</t>
  </si>
  <si>
    <t xml:space="preserve">   ๔.๑ จำนวนเงินสนับสนุนงานวิจัยจากภายใน</t>
  </si>
  <si>
    <t xml:space="preserve">   ๔.๒ จำนวนเงินสนับสนุนงานวิจัยจากภายนอก</t>
  </si>
  <si>
    <t>แปลงจำนวนเงินที่คำนวณได้เทียบกับคะแนนเต็ม ๕ โดยกำหนดให้คะแนนเต็ม ๕ = ๒๕,๐๐๐</t>
  </si>
  <si>
    <t xml:space="preserve">   ๑.๑ จำนวนอาจารย์ประจำ (นับเฉพาะที่ปฏิบัติงานจริงไม่นับรวมผู้ลาศึกษาต่อ)</t>
  </si>
  <si>
    <t xml:space="preserve">   ๑.๒ จำนวนนักวิจัย (นับเฉพาะที่ปฏิบัติงานจริงไม่นับรวมผู้ลาศึกษาต่อ)</t>
  </si>
  <si>
    <t>ตัวบ่งชี้ที่ ๒.๓ ผลงานวิชาการของอาจารย์ประจำและนักวิจัย</t>
  </si>
  <si>
    <r>
      <t xml:space="preserve">ชนิดของตัวบ่งชี้ </t>
    </r>
    <r>
      <rPr>
        <sz val="16"/>
        <color theme="1"/>
        <rFont val="TH SarabunPSK"/>
        <family val="2"/>
      </rPr>
      <t>ผลผลิต</t>
    </r>
  </si>
  <si>
    <t>จำนวนบทความวิจัยหรือบทความวิชาการที่ตีพิมพ์มีค่าน้ำหนัก ๐.๒๐</t>
  </si>
  <si>
    <t>เรื่อง</t>
  </si>
  <si>
    <t>จำนวนบทความวิจัยหรือบทความวิชาการที่ตีพิมพ์มีค่าน้ำหนัก ๐.๔๐</t>
  </si>
  <si>
    <t>จำนวนบทความวิจัยหรือบทความวิชาการที่ตีพิมพ์มีค่าน้ำหนัก ๐.๖๐</t>
  </si>
  <si>
    <t>จำนวนบทความวิจัยหรือบทความวิชาการที่ตีพิมพ์มีค่าน้ำหนัก ๐.๘๐</t>
  </si>
  <si>
    <t>จำนวนผลงานวิชาการทั้งหมดที่ตีพิมพ์มีค่าน้ำหนัก ๑.๐๐</t>
  </si>
  <si>
    <t>๕.๑ จำนวนบทความวิจัยหรือบทความวิชาการที่ตีพิมพ์</t>
  </si>
  <si>
    <t>๕.๒ จำนวนผลงานได้รับการจดสิทธิบัตร</t>
  </si>
  <si>
    <r>
      <t>๕.๖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จำนวนตำราหรือหนังสือที่ผ่านการพิจารณาตามหลักเกณฑ์การ</t>
    </r>
  </si>
  <si>
    <t xml:space="preserve">      ประเมินตำแหน่งทางวิชาการแต่ไม่ได้นำมาขอรับการประเมิน </t>
  </si>
  <si>
    <t xml:space="preserve">      ตำแหน่งทางวิชาการ</t>
  </si>
  <si>
    <t>๕.๓ จำนวนผลงานวิชาการรับใช้สังคมที่ผ่านการประเมินตำแหน่งทางวิชาการแล้ว</t>
  </si>
  <si>
    <t>๕.๔ จำนวนผลงานวิจัยที่หน่วยงานหรือองค์กรระดับชาติว่าจ้างให้ดำเนินการ</t>
  </si>
  <si>
    <t>๕.๕ จำนวนตำราหรือหนังสือที่ผ่านการประเมินตำแหน่งทางวิชาการแล้ว</t>
  </si>
  <si>
    <t>ผลรวมถ่วงน้ำหนักของผลงานวิชาการ/ผลงานสร้างสรรค์ ของอาจารย์ประจำ</t>
  </si>
  <si>
    <t>ผลรวม</t>
  </si>
  <si>
    <t>ถ่วงน้ำหนัก</t>
  </si>
  <si>
    <t>ร้อยละของผลรวมถ่วงน้ำหนักของผลงานวิชาการ/ผลงานสร้างสรรค์ ของอาจารย์ประจำ</t>
  </si>
  <si>
    <t xml:space="preserve">แปลงค่าร้อยละที่คำนวณได้เทียบกับคะแนนเต็ม ๕ โดย </t>
  </si>
  <si>
    <t>กำหนดให้คะแนนเต็ม ๕ = ร้อยละ ๒๐</t>
  </si>
  <si>
    <t>ค่าน้ำหนัก</t>
  </si>
  <si>
    <t>ค่าน้ำหนัก ๐.๒๐</t>
  </si>
  <si>
    <t>ค่าน้ำหนัก ๐.๔๐</t>
  </si>
  <si>
    <t>ค่าน้ำหนัก ๐.๖๐</t>
  </si>
  <si>
    <t>ค่าน้ำหนัก ๐.๘๐</t>
  </si>
  <si>
    <t>ค่าน้ำหนัก ๑.๐๐</t>
  </si>
  <si>
    <t>จำนวนบัณฑิตบรรพชิตและคฤหัสถ์ที่สำเร็จการศึกษาทั้งหมดของหลักสูตร</t>
  </si>
  <si>
    <t>จำนวนบัณฑิตบรรพชิตและคฤหัสถ์ที่ตอบแบบสำรวจทั้งหมด</t>
  </si>
  <si>
    <t>จำนวน</t>
  </si>
  <si>
    <t>จำนวนบัณฑิตบรรพชิตที่ปฏิบัติหน้าที่สนองงานคณะสงฆ์
และจำนวนบัณฑิตคฤหัสถ์ที่ได้งานทำหรือประกอบอาชีพอิสระภายใน ๑ ปี</t>
  </si>
  <si>
    <t xml:space="preserve"> --จำนวนบัณฑิตบรรพชิตที่ปฏิบัติหน้าที่สนองงานคณะสงฆ์</t>
  </si>
  <si>
    <t xml:space="preserve"> --จำนวนบัณฑิตบรรพชิตที่ศึกษาต่อ</t>
  </si>
  <si>
    <t xml:space="preserve"> --จำนวนบัณฑิตคฤหัสถ์ที่ได้งานทำ</t>
  </si>
  <si>
    <t xml:space="preserve"> --จำนวนบัณฑิตคฤหัสถ์ที่ประกอบอาชีพอิสระ</t>
  </si>
  <si>
    <t xml:space="preserve"> --จำนวนบัณฑิตคฤหัสถ์ที่มีงานทำก่อนเข้าศึกษา (ไม่มีการเปลี่ยนงาน)</t>
  </si>
  <si>
    <t xml:space="preserve"> --จำนวนบัณฑิตคฤหัสถ์ที่อุปสมบท</t>
  </si>
  <si>
    <t xml:space="preserve"> --จำนวนบัณฑิตคฤหัสถ์ที่เกณฑ์ทหาร</t>
  </si>
  <si>
    <t xml:space="preserve"> --จำนวนบัณฑิตคฤหัสถ์ที่ศึกษาต่อ</t>
  </si>
  <si>
    <t>บัณฑิตมีงานทำ (ระดับหลักสูตร)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</si>
</sst>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8"/>
      <color theme="1"/>
      <name val="TH SarabunPSK"/>
      <family val="2"/>
    </font>
    <font>
      <b/>
      <sz val="11"/>
      <color theme="1"/>
      <name val="Tahoma"/>
      <family val="2"/>
      <scheme val="minor"/>
    </font>
    <font>
      <sz val="11"/>
      <color rgb="FF000000"/>
      <name val="Trebuchet MS"/>
      <family val="2"/>
    </font>
    <font>
      <sz val="11"/>
      <color theme="0"/>
      <name val="Tahoma"/>
      <family val="2"/>
      <charset val="22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5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59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59" fontId="2" fillId="4" borderId="3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59" fontId="2" fillId="5" borderId="3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5" borderId="5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 applyProtection="1">
      <alignment horizontal="justify" vertical="center" wrapText="1"/>
      <protection locked="0"/>
    </xf>
    <xf numFmtId="0" fontId="2" fillId="4" borderId="4" xfId="0" applyFont="1" applyFill="1" applyBorder="1" applyAlignment="1" applyProtection="1">
      <alignment horizontal="justify" vertical="center" wrapText="1"/>
      <protection locked="0"/>
    </xf>
    <xf numFmtId="0" fontId="2" fillId="5" borderId="4" xfId="0" applyFont="1" applyFill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6" borderId="4" xfId="0" applyFont="1" applyFill="1" applyBorder="1" applyAlignment="1">
      <alignment horizontal="justify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59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59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7" borderId="5" xfId="0" applyFont="1" applyFill="1" applyBorder="1" applyAlignment="1" applyProtection="1">
      <alignment vertical="center" wrapText="1"/>
      <protection locked="0"/>
    </xf>
    <xf numFmtId="5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2" fontId="2" fillId="6" borderId="5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59" fontId="2" fillId="2" borderId="5" xfId="0" applyNumberFormat="1" applyFont="1" applyFill="1" applyBorder="1" applyAlignment="1">
      <alignment horizontal="center" vertical="center" wrapText="1"/>
    </xf>
    <xf numFmtId="59" fontId="2" fillId="2" borderId="9" xfId="0" applyNumberFormat="1" applyFont="1" applyFill="1" applyBorder="1" applyAlignment="1">
      <alignment horizontal="center" vertical="center" wrapText="1"/>
    </xf>
    <xf numFmtId="59" fontId="2" fillId="7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59" fontId="2" fillId="0" borderId="5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0" fillId="0" borderId="5" xfId="0" applyFont="1" applyBorder="1"/>
    <xf numFmtId="0" fontId="5" fillId="0" borderId="5" xfId="0" applyFont="1" applyBorder="1" applyAlignment="1">
      <alignment wrapText="1"/>
    </xf>
    <xf numFmtId="0" fontId="6" fillId="9" borderId="0" xfId="0" applyFont="1" applyFill="1"/>
    <xf numFmtId="0" fontId="6" fillId="0" borderId="0" xfId="0" applyFont="1"/>
    <xf numFmtId="0" fontId="0" fillId="0" borderId="5" xfId="0" applyBorder="1" applyAlignment="1" applyProtection="1">
      <alignment horizontal="center"/>
      <protection locked="0"/>
    </xf>
    <xf numFmtId="0" fontId="4" fillId="10" borderId="5" xfId="0" applyFont="1" applyFill="1" applyBorder="1" applyAlignment="1">
      <alignment horizontal="center"/>
    </xf>
    <xf numFmtId="2" fontId="0" fillId="8" borderId="5" xfId="0" applyNumberFormat="1" applyFill="1" applyBorder="1" applyAlignment="1">
      <alignment horizontal="center"/>
    </xf>
    <xf numFmtId="0" fontId="0" fillId="11" borderId="5" xfId="0" applyFill="1" applyBorder="1" applyAlignment="1" applyProtection="1">
      <alignment horizontal="center"/>
    </xf>
    <xf numFmtId="59" fontId="2" fillId="0" borderId="7" xfId="0" applyNumberFormat="1" applyFont="1" applyBorder="1" applyAlignment="1">
      <alignment horizontal="center" vertical="center" wrapText="1"/>
    </xf>
    <xf numFmtId="59" fontId="2" fillId="0" borderId="6" xfId="0" applyNumberFormat="1" applyFont="1" applyBorder="1" applyAlignment="1">
      <alignment horizontal="center" vertical="center" wrapText="1"/>
    </xf>
    <xf numFmtId="59" fontId="2" fillId="0" borderId="3" xfId="0" applyNumberFormat="1" applyFont="1" applyBorder="1" applyAlignment="1">
      <alignment horizontal="center" vertical="center" wrapText="1"/>
    </xf>
    <xf numFmtId="5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59" fontId="2" fillId="0" borderId="9" xfId="0" applyNumberFormat="1" applyFont="1" applyBorder="1" applyAlignment="1">
      <alignment horizontal="center" vertical="top" wrapText="1"/>
    </xf>
    <xf numFmtId="59" fontId="2" fillId="0" borderId="12" xfId="0" applyNumberFormat="1" applyFont="1" applyBorder="1" applyAlignment="1">
      <alignment horizontal="center" vertical="top" wrapText="1"/>
    </xf>
    <xf numFmtId="59" fontId="2" fillId="0" borderId="13" xfId="0" applyNumberFormat="1" applyFont="1" applyBorder="1" applyAlignment="1">
      <alignment horizontal="center" vertical="top" wrapText="1"/>
    </xf>
    <xf numFmtId="59" fontId="2" fillId="0" borderId="5" xfId="0" applyNumberFormat="1" applyFont="1" applyBorder="1" applyAlignment="1">
      <alignment horizontal="center" vertical="top" wrapText="1"/>
    </xf>
    <xf numFmtId="59" fontId="2" fillId="0" borderId="10" xfId="0" applyNumberFormat="1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59" fontId="2" fillId="0" borderId="5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showGridLines="0" workbookViewId="0">
      <selection activeCell="J36" sqref="J36"/>
    </sheetView>
  </sheetViews>
  <sheetFormatPr defaultRowHeight="14.25" x14ac:dyDescent="0.2"/>
  <cols>
    <col min="1" max="1" width="2.75" customWidth="1"/>
    <col min="2" max="2" width="4.875" customWidth="1"/>
    <col min="3" max="3" width="66.875" customWidth="1"/>
    <col min="4" max="4" width="10.5" customWidth="1"/>
    <col min="5" max="5" width="15.25" customWidth="1"/>
    <col min="6" max="6" width="2.5" customWidth="1"/>
    <col min="7" max="7" width="5" customWidth="1"/>
    <col min="8" max="8" width="1.125" customWidth="1"/>
  </cols>
  <sheetData>
    <row r="2" spans="2:9" ht="21" x14ac:dyDescent="0.2">
      <c r="B2" s="1" t="s">
        <v>12</v>
      </c>
      <c r="D2" s="1"/>
    </row>
    <row r="3" spans="2:9" ht="21" x14ac:dyDescent="0.2">
      <c r="B3" s="1" t="s">
        <v>11</v>
      </c>
      <c r="C3" s="2"/>
    </row>
    <row r="4" spans="2:9" ht="5.0999999999999996" customHeight="1" x14ac:dyDescent="0.2">
      <c r="B4" s="1"/>
    </row>
    <row r="5" spans="2:9" ht="21" x14ac:dyDescent="0.2">
      <c r="B5" s="1" t="s">
        <v>0</v>
      </c>
    </row>
    <row r="6" spans="2:9" ht="4.5" customHeight="1" thickBot="1" x14ac:dyDescent="0.25">
      <c r="B6" s="3"/>
    </row>
    <row r="7" spans="2:9" ht="21.75" thickBot="1" x14ac:dyDescent="0.25">
      <c r="B7" s="4" t="s">
        <v>1</v>
      </c>
      <c r="C7" s="5" t="s">
        <v>2</v>
      </c>
      <c r="D7" s="5" t="s">
        <v>3</v>
      </c>
      <c r="E7" s="5" t="s">
        <v>0</v>
      </c>
    </row>
    <row r="8" spans="2:9" ht="21.75" thickBot="1" x14ac:dyDescent="0.25">
      <c r="B8" s="6">
        <v>1</v>
      </c>
      <c r="C8" s="7" t="s">
        <v>4</v>
      </c>
      <c r="D8" s="8" t="s">
        <v>2</v>
      </c>
      <c r="E8" s="23"/>
    </row>
    <row r="9" spans="2:9" ht="21.75" thickBot="1" x14ac:dyDescent="0.25">
      <c r="B9" s="11">
        <v>2</v>
      </c>
      <c r="C9" s="20" t="s">
        <v>5</v>
      </c>
      <c r="D9" s="12" t="s">
        <v>6</v>
      </c>
      <c r="E9" s="20"/>
      <c r="G9" s="17"/>
      <c r="I9" t="s">
        <v>13</v>
      </c>
    </row>
    <row r="10" spans="2:9" ht="21.75" thickBot="1" x14ac:dyDescent="0.25">
      <c r="B10" s="11">
        <v>3</v>
      </c>
      <c r="C10" s="20" t="s">
        <v>5</v>
      </c>
      <c r="D10" s="12" t="s">
        <v>6</v>
      </c>
      <c r="E10" s="24"/>
      <c r="G10" s="18"/>
      <c r="I10" t="s">
        <v>14</v>
      </c>
    </row>
    <row r="11" spans="2:9" ht="21.75" thickBot="1" x14ac:dyDescent="0.25">
      <c r="B11" s="11">
        <v>4</v>
      </c>
      <c r="C11" s="20" t="s">
        <v>5</v>
      </c>
      <c r="D11" s="12" t="s">
        <v>6</v>
      </c>
      <c r="E11" s="20"/>
      <c r="G11" s="19"/>
      <c r="I11" t="s">
        <v>15</v>
      </c>
    </row>
    <row r="12" spans="2:9" ht="21.75" thickBot="1" x14ac:dyDescent="0.25">
      <c r="B12" s="11">
        <v>5</v>
      </c>
      <c r="C12" s="20" t="s">
        <v>5</v>
      </c>
      <c r="D12" s="12" t="s">
        <v>6</v>
      </c>
      <c r="E12" s="24"/>
    </row>
    <row r="13" spans="2:9" ht="21.75" thickBot="1" x14ac:dyDescent="0.25">
      <c r="B13" s="11">
        <v>6</v>
      </c>
      <c r="C13" s="20" t="s">
        <v>5</v>
      </c>
      <c r="D13" s="12" t="s">
        <v>6</v>
      </c>
      <c r="E13" s="20"/>
    </row>
    <row r="14" spans="2:9" ht="21.75" thickBot="1" x14ac:dyDescent="0.25">
      <c r="B14" s="11">
        <v>7</v>
      </c>
      <c r="C14" s="20" t="s">
        <v>5</v>
      </c>
      <c r="D14" s="12" t="s">
        <v>6</v>
      </c>
      <c r="E14" s="24"/>
    </row>
    <row r="15" spans="2:9" ht="21.75" thickBot="1" x14ac:dyDescent="0.25">
      <c r="B15" s="11">
        <v>8</v>
      </c>
      <c r="C15" s="20" t="s">
        <v>5</v>
      </c>
      <c r="D15" s="12" t="s">
        <v>6</v>
      </c>
      <c r="E15" s="20"/>
    </row>
    <row r="16" spans="2:9" ht="21.75" thickBot="1" x14ac:dyDescent="0.25">
      <c r="B16" s="11">
        <v>9</v>
      </c>
      <c r="C16" s="20" t="s">
        <v>5</v>
      </c>
      <c r="D16" s="12" t="s">
        <v>6</v>
      </c>
      <c r="E16" s="24"/>
    </row>
    <row r="17" spans="2:5" ht="21.75" thickBot="1" x14ac:dyDescent="0.25">
      <c r="B17" s="11">
        <v>10</v>
      </c>
      <c r="C17" s="20" t="s">
        <v>5</v>
      </c>
      <c r="D17" s="12" t="s">
        <v>6</v>
      </c>
      <c r="E17" s="20"/>
    </row>
    <row r="18" spans="2:5" ht="21.75" thickBot="1" x14ac:dyDescent="0.25">
      <c r="B18" s="11">
        <v>11</v>
      </c>
      <c r="C18" s="20" t="s">
        <v>5</v>
      </c>
      <c r="D18" s="12" t="s">
        <v>6</v>
      </c>
      <c r="E18" s="24"/>
    </row>
    <row r="19" spans="2:5" ht="21.75" thickBot="1" x14ac:dyDescent="0.25">
      <c r="B19" s="11">
        <v>12</v>
      </c>
      <c r="C19" s="20" t="s">
        <v>5</v>
      </c>
      <c r="D19" s="12" t="s">
        <v>6</v>
      </c>
      <c r="E19" s="20"/>
    </row>
    <row r="20" spans="2:5" ht="21.75" thickBot="1" x14ac:dyDescent="0.25">
      <c r="B20" s="11">
        <v>13</v>
      </c>
      <c r="C20" s="20" t="s">
        <v>5</v>
      </c>
      <c r="D20" s="12" t="s">
        <v>6</v>
      </c>
      <c r="E20" s="24"/>
    </row>
    <row r="21" spans="2:5" ht="21.75" thickBot="1" x14ac:dyDescent="0.25">
      <c r="B21" s="11">
        <v>14</v>
      </c>
      <c r="C21" s="20" t="s">
        <v>5</v>
      </c>
      <c r="D21" s="12" t="s">
        <v>6</v>
      </c>
      <c r="E21" s="20"/>
    </row>
    <row r="22" spans="2:5" ht="21.75" thickBot="1" x14ac:dyDescent="0.25">
      <c r="B22" s="11">
        <v>15</v>
      </c>
      <c r="C22" s="20" t="s">
        <v>5</v>
      </c>
      <c r="D22" s="12" t="s">
        <v>6</v>
      </c>
      <c r="E22" s="20"/>
    </row>
    <row r="23" spans="2:5" ht="21.75" thickBot="1" x14ac:dyDescent="0.25">
      <c r="B23" s="13">
        <v>16</v>
      </c>
      <c r="C23" s="21" t="s">
        <v>7</v>
      </c>
      <c r="D23" s="14" t="s">
        <v>6</v>
      </c>
      <c r="E23" s="21"/>
    </row>
    <row r="24" spans="2:5" ht="21.75" thickBot="1" x14ac:dyDescent="0.25">
      <c r="B24" s="13">
        <v>17</v>
      </c>
      <c r="C24" s="21" t="s">
        <v>7</v>
      </c>
      <c r="D24" s="14" t="s">
        <v>6</v>
      </c>
      <c r="E24" s="21"/>
    </row>
    <row r="25" spans="2:5" ht="21.75" thickBot="1" x14ac:dyDescent="0.25">
      <c r="B25" s="13">
        <v>18</v>
      </c>
      <c r="C25" s="21" t="s">
        <v>7</v>
      </c>
      <c r="D25" s="14" t="s">
        <v>6</v>
      </c>
      <c r="E25" s="21"/>
    </row>
    <row r="26" spans="2:5" ht="21.75" thickBot="1" x14ac:dyDescent="0.25">
      <c r="B26" s="13">
        <v>19</v>
      </c>
      <c r="C26" s="21" t="s">
        <v>7</v>
      </c>
      <c r="D26" s="14" t="s">
        <v>6</v>
      </c>
      <c r="E26" s="21"/>
    </row>
    <row r="27" spans="2:5" ht="21.75" thickBot="1" x14ac:dyDescent="0.25">
      <c r="B27" s="13">
        <v>20</v>
      </c>
      <c r="C27" s="21" t="s">
        <v>7</v>
      </c>
      <c r="D27" s="14" t="s">
        <v>6</v>
      </c>
      <c r="E27" s="21"/>
    </row>
    <row r="28" spans="2:5" ht="21.75" thickBot="1" x14ac:dyDescent="0.25">
      <c r="B28" s="13">
        <v>21</v>
      </c>
      <c r="C28" s="21" t="s">
        <v>7</v>
      </c>
      <c r="D28" s="14" t="s">
        <v>6</v>
      </c>
      <c r="E28" s="21"/>
    </row>
    <row r="29" spans="2:5" ht="21.75" thickBot="1" x14ac:dyDescent="0.25">
      <c r="B29" s="15">
        <v>22</v>
      </c>
      <c r="C29" s="22" t="s">
        <v>8</v>
      </c>
      <c r="D29" s="16" t="s">
        <v>6</v>
      </c>
      <c r="E29" s="22"/>
    </row>
    <row r="30" spans="2:5" ht="21.75" thickBot="1" x14ac:dyDescent="0.25">
      <c r="B30" s="15">
        <v>23</v>
      </c>
      <c r="C30" s="22" t="s">
        <v>8</v>
      </c>
      <c r="D30" s="16" t="s">
        <v>6</v>
      </c>
      <c r="E30" s="22"/>
    </row>
    <row r="31" spans="2:5" ht="21.75" thickBot="1" x14ac:dyDescent="0.25">
      <c r="B31" s="15">
        <v>24</v>
      </c>
      <c r="C31" s="22" t="s">
        <v>8</v>
      </c>
      <c r="D31" s="16" t="s">
        <v>6</v>
      </c>
      <c r="E31" s="22"/>
    </row>
    <row r="32" spans="2:5" ht="21.75" thickBot="1" x14ac:dyDescent="0.25">
      <c r="B32" s="15">
        <v>25</v>
      </c>
      <c r="C32" s="22" t="s">
        <v>8</v>
      </c>
      <c r="D32" s="16" t="s">
        <v>6</v>
      </c>
      <c r="E32" s="22"/>
    </row>
    <row r="33" spans="2:5" ht="21.75" thickBot="1" x14ac:dyDescent="0.25">
      <c r="B33" s="6">
        <v>26</v>
      </c>
      <c r="C33" s="9" t="s">
        <v>9</v>
      </c>
      <c r="D33" s="8" t="s">
        <v>6</v>
      </c>
      <c r="E33" s="25"/>
    </row>
    <row r="34" spans="2:5" ht="21.75" thickBot="1" x14ac:dyDescent="0.25">
      <c r="B34" s="6">
        <v>27</v>
      </c>
      <c r="C34" s="9" t="s">
        <v>10</v>
      </c>
      <c r="D34" s="8" t="s">
        <v>6</v>
      </c>
      <c r="E34" s="26"/>
    </row>
    <row r="35" spans="2:5" ht="21" x14ac:dyDescent="0.2">
      <c r="B35" s="10"/>
    </row>
  </sheetData>
  <sheetProtection algorithmName="SHA-512" hashValue="tyJYroQRq1ZXBx5r0JegFxL+8XNvQsLXiFk2RUr5pG0hmNL17nje+hO4K3adIKgJnWBLDLrmwORNBidLC8f1aA==" saltValue="VI8PDF1pyOfJToxq1J291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showGridLines="0" workbookViewId="0">
      <selection activeCell="E8" sqref="E8"/>
    </sheetView>
  </sheetViews>
  <sheetFormatPr defaultRowHeight="14.25" x14ac:dyDescent="0.2"/>
  <cols>
    <col min="1" max="1" width="2.75" customWidth="1"/>
    <col min="2" max="2" width="5.5" customWidth="1"/>
    <col min="3" max="3" width="38.75" customWidth="1"/>
    <col min="4" max="4" width="8.875" customWidth="1"/>
    <col min="5" max="5" width="15.75" customWidth="1"/>
  </cols>
  <sheetData>
    <row r="2" spans="2:5" ht="21" x14ac:dyDescent="0.2">
      <c r="B2" s="1" t="s">
        <v>16</v>
      </c>
    </row>
    <row r="3" spans="2:5" ht="21" x14ac:dyDescent="0.2">
      <c r="B3" s="1" t="s">
        <v>17</v>
      </c>
    </row>
    <row r="4" spans="2:5" ht="6.6" customHeight="1" x14ac:dyDescent="0.2">
      <c r="B4" s="2"/>
    </row>
    <row r="5" spans="2:5" ht="21" x14ac:dyDescent="0.2">
      <c r="B5" s="1" t="s">
        <v>18</v>
      </c>
    </row>
    <row r="6" spans="2:5" ht="9.4" customHeight="1" thickBot="1" x14ac:dyDescent="0.25">
      <c r="B6" s="3"/>
    </row>
    <row r="7" spans="2:5" ht="21.75" thickBot="1" x14ac:dyDescent="0.25">
      <c r="B7" s="4" t="s">
        <v>1</v>
      </c>
      <c r="C7" s="5" t="s">
        <v>19</v>
      </c>
      <c r="D7" s="5" t="s">
        <v>3</v>
      </c>
      <c r="E7" s="5" t="s">
        <v>0</v>
      </c>
    </row>
    <row r="8" spans="2:5" ht="21.75" thickBot="1" x14ac:dyDescent="0.25">
      <c r="B8" s="6">
        <v>1</v>
      </c>
      <c r="C8" s="7" t="s">
        <v>20</v>
      </c>
      <c r="D8" s="8" t="s">
        <v>21</v>
      </c>
      <c r="E8" s="23"/>
    </row>
    <row r="9" spans="2:5" ht="21.75" thickBot="1" x14ac:dyDescent="0.25">
      <c r="B9" s="6">
        <v>2</v>
      </c>
      <c r="C9" s="7" t="s">
        <v>22</v>
      </c>
      <c r="D9" s="8" t="s">
        <v>21</v>
      </c>
      <c r="E9" s="23"/>
    </row>
    <row r="10" spans="2:5" ht="21.75" thickBot="1" x14ac:dyDescent="0.25">
      <c r="B10" s="6">
        <v>3</v>
      </c>
      <c r="C10" s="7" t="s">
        <v>23</v>
      </c>
      <c r="D10" s="8" t="s">
        <v>24</v>
      </c>
      <c r="E10" s="27" t="e">
        <f>E9*100/E8</f>
        <v>#DIV/0!</v>
      </c>
    </row>
    <row r="11" spans="2:5" ht="42.75" thickBot="1" x14ac:dyDescent="0.25">
      <c r="B11" s="6">
        <v>4</v>
      </c>
      <c r="C11" s="7" t="s">
        <v>25</v>
      </c>
      <c r="D11" s="8" t="s">
        <v>6</v>
      </c>
      <c r="E11" s="27" t="e">
        <f>E10*5/40</f>
        <v>#DIV/0!</v>
      </c>
    </row>
    <row r="12" spans="2:5" ht="21" x14ac:dyDescent="0.2">
      <c r="B12" s="1"/>
    </row>
  </sheetData>
  <sheetProtection algorithmName="SHA-512" hashValue="e5hMlhb15JmKRhofmoGX/w4sOQ0l13s8pGNaLVJKv9uSl8sSi88F1Fcc8RWPNantbuBxDsf/BzuENjHgQ333Iw==" saltValue="JM0FOemBmOgQ4rDTvEC80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showGridLines="0" workbookViewId="0">
      <selection activeCell="E7" sqref="E7"/>
    </sheetView>
  </sheetViews>
  <sheetFormatPr defaultRowHeight="14.25" x14ac:dyDescent="0.2"/>
  <cols>
    <col min="1" max="1" width="2.125" customWidth="1"/>
    <col min="2" max="2" width="5.75" customWidth="1"/>
    <col min="3" max="3" width="49.5" customWidth="1"/>
    <col min="4" max="4" width="11.375" customWidth="1"/>
    <col min="5" max="5" width="18.875" customWidth="1"/>
  </cols>
  <sheetData>
    <row r="1" spans="2:5" ht="21" x14ac:dyDescent="0.2">
      <c r="B1" s="1" t="s">
        <v>26</v>
      </c>
    </row>
    <row r="2" spans="2:5" ht="21" x14ac:dyDescent="0.2">
      <c r="B2" s="1" t="s">
        <v>17</v>
      </c>
    </row>
    <row r="3" spans="2:5" ht="7.15" customHeight="1" thickBot="1" x14ac:dyDescent="0.25">
      <c r="B3" s="2"/>
    </row>
    <row r="4" spans="2:5" ht="21.75" thickBot="1" x14ac:dyDescent="0.25">
      <c r="B4" s="4" t="s">
        <v>1</v>
      </c>
      <c r="C4" s="5" t="s">
        <v>19</v>
      </c>
      <c r="D4" s="5" t="s">
        <v>3</v>
      </c>
      <c r="E4" s="5" t="s">
        <v>0</v>
      </c>
    </row>
    <row r="5" spans="2:5" ht="21.75" thickBot="1" x14ac:dyDescent="0.25">
      <c r="B5" s="6">
        <v>1</v>
      </c>
      <c r="C5" s="7" t="s">
        <v>20</v>
      </c>
      <c r="D5" s="8" t="s">
        <v>21</v>
      </c>
      <c r="E5" s="67">
        <f>'1.2'!E8</f>
        <v>0</v>
      </c>
    </row>
    <row r="6" spans="2:5" ht="21.75" thickBot="1" x14ac:dyDescent="0.25">
      <c r="B6" s="80">
        <v>2</v>
      </c>
      <c r="C6" s="7" t="s">
        <v>27</v>
      </c>
      <c r="D6" s="8" t="s">
        <v>21</v>
      </c>
      <c r="E6" s="27">
        <f>SUM(E7:E9)</f>
        <v>0</v>
      </c>
    </row>
    <row r="7" spans="2:5" ht="21.75" thickBot="1" x14ac:dyDescent="0.25">
      <c r="B7" s="81"/>
      <c r="C7" s="7" t="s">
        <v>28</v>
      </c>
      <c r="D7" s="8" t="s">
        <v>21</v>
      </c>
      <c r="E7" s="23"/>
    </row>
    <row r="8" spans="2:5" ht="21.75" thickBot="1" x14ac:dyDescent="0.25">
      <c r="B8" s="81"/>
      <c r="C8" s="7" t="s">
        <v>29</v>
      </c>
      <c r="D8" s="8" t="s">
        <v>21</v>
      </c>
      <c r="E8" s="23"/>
    </row>
    <row r="9" spans="2:5" ht="21.75" thickBot="1" x14ac:dyDescent="0.25">
      <c r="B9" s="82"/>
      <c r="C9" s="7" t="s">
        <v>30</v>
      </c>
      <c r="D9" s="8" t="s">
        <v>21</v>
      </c>
      <c r="E9" s="23"/>
    </row>
    <row r="10" spans="2:5" ht="21.75" thickBot="1" x14ac:dyDescent="0.25">
      <c r="B10" s="6">
        <v>3</v>
      </c>
      <c r="C10" s="7" t="s">
        <v>31</v>
      </c>
      <c r="D10" s="8" t="s">
        <v>24</v>
      </c>
      <c r="E10" s="27" t="e">
        <f>E6*100/E5</f>
        <v>#DIV/0!</v>
      </c>
    </row>
    <row r="11" spans="2:5" ht="42.75" thickBot="1" x14ac:dyDescent="0.25">
      <c r="B11" s="6">
        <v>4</v>
      </c>
      <c r="C11" s="7" t="s">
        <v>32</v>
      </c>
      <c r="D11" s="8" t="s">
        <v>6</v>
      </c>
      <c r="E11" s="27" t="e">
        <f>E10*5/60</f>
        <v>#DIV/0!</v>
      </c>
    </row>
    <row r="12" spans="2:5" ht="21" x14ac:dyDescent="0.2">
      <c r="B12" s="1"/>
    </row>
  </sheetData>
  <sheetProtection algorithmName="SHA-512" hashValue="XGVyU6Dajr4YUlre3HpOPe6Lets9SFDgDf8OhJQW95DJpSjg82pRm+2fwBwlRN989U/4MOJxzgP0rVqud0oSOA==" saltValue="azb357Qzn3QgM9KVgVt09w==" spinCount="100000" sheet="1" objects="1" scenarios="1"/>
  <mergeCells count="1">
    <mergeCell ref="B6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showGridLines="0" topLeftCell="A22" zoomScaleNormal="100" workbookViewId="0">
      <selection activeCell="H31" sqref="H31"/>
    </sheetView>
  </sheetViews>
  <sheetFormatPr defaultRowHeight="14.25" x14ac:dyDescent="0.2"/>
  <cols>
    <col min="1" max="1" width="1.125" customWidth="1"/>
    <col min="2" max="2" width="5.875" customWidth="1"/>
    <col min="3" max="3" width="85.125" customWidth="1"/>
    <col min="4" max="4" width="8.5" customWidth="1"/>
    <col min="5" max="5" width="14.25" customWidth="1"/>
  </cols>
  <sheetData>
    <row r="1" spans="2:5" ht="30.6" customHeight="1" x14ac:dyDescent="0.2">
      <c r="B1" s="1" t="s">
        <v>33</v>
      </c>
    </row>
    <row r="2" spans="2:5" ht="15.6" customHeight="1" x14ac:dyDescent="0.2">
      <c r="B2" s="1" t="s">
        <v>17</v>
      </c>
    </row>
    <row r="3" spans="2:5" ht="7.15" customHeight="1" x14ac:dyDescent="0.2"/>
    <row r="4" spans="2:5" ht="27.2" customHeight="1" x14ac:dyDescent="0.2">
      <c r="B4" s="56" t="s">
        <v>1</v>
      </c>
      <c r="C4" s="56" t="s">
        <v>19</v>
      </c>
      <c r="D4" s="56" t="s">
        <v>3</v>
      </c>
      <c r="E4" s="56" t="s">
        <v>0</v>
      </c>
    </row>
    <row r="5" spans="2:5" ht="21" x14ac:dyDescent="0.2">
      <c r="B5" s="29">
        <v>1</v>
      </c>
      <c r="C5" s="30" t="s">
        <v>43</v>
      </c>
      <c r="D5" s="31" t="s">
        <v>34</v>
      </c>
      <c r="E5" s="32"/>
    </row>
    <row r="6" spans="2:5" ht="21" x14ac:dyDescent="0.2">
      <c r="B6" s="29">
        <v>2</v>
      </c>
      <c r="C6" s="30" t="s">
        <v>43</v>
      </c>
      <c r="D6" s="31" t="s">
        <v>34</v>
      </c>
      <c r="E6" s="32"/>
    </row>
    <row r="7" spans="2:5" ht="21" x14ac:dyDescent="0.2">
      <c r="B7" s="29">
        <v>3</v>
      </c>
      <c r="C7" s="30" t="s">
        <v>43</v>
      </c>
      <c r="D7" s="31" t="s">
        <v>34</v>
      </c>
      <c r="E7" s="32"/>
    </row>
    <row r="8" spans="2:5" ht="21" x14ac:dyDescent="0.2">
      <c r="B8" s="29">
        <v>4</v>
      </c>
      <c r="C8" s="30" t="s">
        <v>43</v>
      </c>
      <c r="D8" s="31" t="s">
        <v>34</v>
      </c>
      <c r="E8" s="32"/>
    </row>
    <row r="9" spans="2:5" ht="21" x14ac:dyDescent="0.2">
      <c r="B9" s="29">
        <v>5</v>
      </c>
      <c r="C9" s="30" t="s">
        <v>43</v>
      </c>
      <c r="D9" s="31" t="s">
        <v>34</v>
      </c>
      <c r="E9" s="32"/>
    </row>
    <row r="10" spans="2:5" ht="21" x14ac:dyDescent="0.2">
      <c r="B10" s="29">
        <v>6</v>
      </c>
      <c r="C10" s="30" t="s">
        <v>43</v>
      </c>
      <c r="D10" s="31" t="s">
        <v>34</v>
      </c>
      <c r="E10" s="32"/>
    </row>
    <row r="11" spans="2:5" ht="21" x14ac:dyDescent="0.2">
      <c r="B11" s="29">
        <v>7</v>
      </c>
      <c r="C11" s="30" t="s">
        <v>43</v>
      </c>
      <c r="D11" s="31" t="s">
        <v>34</v>
      </c>
      <c r="E11" s="32"/>
    </row>
    <row r="12" spans="2:5" ht="21" x14ac:dyDescent="0.2">
      <c r="B12" s="29">
        <v>8</v>
      </c>
      <c r="C12" s="30" t="s">
        <v>43</v>
      </c>
      <c r="D12" s="31" t="s">
        <v>34</v>
      </c>
      <c r="E12" s="32"/>
    </row>
    <row r="13" spans="2:5" ht="21" x14ac:dyDescent="0.2">
      <c r="B13" s="29">
        <v>9</v>
      </c>
      <c r="C13" s="30" t="s">
        <v>43</v>
      </c>
      <c r="D13" s="31" t="s">
        <v>34</v>
      </c>
      <c r="E13" s="32"/>
    </row>
    <row r="14" spans="2:5" ht="21" x14ac:dyDescent="0.2">
      <c r="B14" s="29">
        <v>10</v>
      </c>
      <c r="C14" s="30" t="s">
        <v>43</v>
      </c>
      <c r="D14" s="31" t="s">
        <v>34</v>
      </c>
      <c r="E14" s="32"/>
    </row>
    <row r="15" spans="2:5" ht="21" x14ac:dyDescent="0.2">
      <c r="B15" s="29">
        <v>11</v>
      </c>
      <c r="C15" s="30" t="s">
        <v>43</v>
      </c>
      <c r="D15" s="31" t="s">
        <v>34</v>
      </c>
      <c r="E15" s="32"/>
    </row>
    <row r="16" spans="2:5" ht="21" x14ac:dyDescent="0.2">
      <c r="B16" s="29">
        <v>12</v>
      </c>
      <c r="C16" s="30" t="s">
        <v>43</v>
      </c>
      <c r="D16" s="31" t="s">
        <v>34</v>
      </c>
      <c r="E16" s="32"/>
    </row>
    <row r="17" spans="2:5" ht="21" x14ac:dyDescent="0.2">
      <c r="B17" s="29">
        <v>13</v>
      </c>
      <c r="C17" s="30" t="s">
        <v>43</v>
      </c>
      <c r="D17" s="31" t="s">
        <v>34</v>
      </c>
      <c r="E17" s="32"/>
    </row>
    <row r="18" spans="2:5" ht="21" x14ac:dyDescent="0.2">
      <c r="B18" s="29">
        <v>14</v>
      </c>
      <c r="C18" s="30" t="s">
        <v>43</v>
      </c>
      <c r="D18" s="31" t="s">
        <v>34</v>
      </c>
      <c r="E18" s="32"/>
    </row>
    <row r="19" spans="2:5" ht="21" x14ac:dyDescent="0.2">
      <c r="B19" s="33">
        <v>15</v>
      </c>
      <c r="C19" s="34" t="s">
        <v>43</v>
      </c>
      <c r="D19" s="35" t="s">
        <v>34</v>
      </c>
      <c r="E19" s="36"/>
    </row>
    <row r="20" spans="2:5" ht="21" x14ac:dyDescent="0.2">
      <c r="B20" s="57">
        <v>16</v>
      </c>
      <c r="C20" s="37" t="s">
        <v>44</v>
      </c>
      <c r="D20" s="53" t="s">
        <v>34</v>
      </c>
      <c r="E20" s="37"/>
    </row>
    <row r="21" spans="2:5" ht="21" x14ac:dyDescent="0.2">
      <c r="B21" s="57">
        <v>17</v>
      </c>
      <c r="C21" s="37" t="s">
        <v>44</v>
      </c>
      <c r="D21" s="53" t="s">
        <v>34</v>
      </c>
      <c r="E21" s="37"/>
    </row>
    <row r="22" spans="2:5" ht="21" x14ac:dyDescent="0.2">
      <c r="B22" s="57">
        <v>18</v>
      </c>
      <c r="C22" s="37" t="s">
        <v>44</v>
      </c>
      <c r="D22" s="53" t="s">
        <v>34</v>
      </c>
      <c r="E22" s="37"/>
    </row>
    <row r="23" spans="2:5" ht="21" x14ac:dyDescent="0.2">
      <c r="B23" s="57">
        <v>19</v>
      </c>
      <c r="C23" s="37" t="s">
        <v>44</v>
      </c>
      <c r="D23" s="53" t="s">
        <v>34</v>
      </c>
      <c r="E23" s="37"/>
    </row>
    <row r="24" spans="2:5" ht="21" x14ac:dyDescent="0.2">
      <c r="B24" s="57">
        <v>20</v>
      </c>
      <c r="C24" s="37" t="s">
        <v>44</v>
      </c>
      <c r="D24" s="53" t="s">
        <v>34</v>
      </c>
      <c r="E24" s="37"/>
    </row>
    <row r="25" spans="2:5" ht="21" x14ac:dyDescent="0.2">
      <c r="B25" s="57">
        <v>21</v>
      </c>
      <c r="C25" s="37" t="s">
        <v>44</v>
      </c>
      <c r="D25" s="53" t="s">
        <v>34</v>
      </c>
      <c r="E25" s="37"/>
    </row>
    <row r="26" spans="2:5" ht="21" x14ac:dyDescent="0.2">
      <c r="B26" s="58">
        <v>22</v>
      </c>
      <c r="C26" s="38" t="s">
        <v>44</v>
      </c>
      <c r="D26" s="54" t="s">
        <v>34</v>
      </c>
      <c r="E26" s="38"/>
    </row>
    <row r="27" spans="2:5" ht="21" x14ac:dyDescent="0.2">
      <c r="B27" s="59">
        <v>23</v>
      </c>
      <c r="C27" s="39" t="s">
        <v>45</v>
      </c>
      <c r="D27" s="55" t="s">
        <v>34</v>
      </c>
      <c r="E27" s="39"/>
    </row>
    <row r="28" spans="2:5" ht="21" x14ac:dyDescent="0.2">
      <c r="B28" s="59">
        <v>24</v>
      </c>
      <c r="C28" s="39" t="s">
        <v>45</v>
      </c>
      <c r="D28" s="55" t="s">
        <v>34</v>
      </c>
      <c r="E28" s="39"/>
    </row>
    <row r="29" spans="2:5" ht="21" x14ac:dyDescent="0.2">
      <c r="B29" s="59">
        <v>25</v>
      </c>
      <c r="C29" s="39" t="s">
        <v>45</v>
      </c>
      <c r="D29" s="55" t="s">
        <v>34</v>
      </c>
      <c r="E29" s="39"/>
    </row>
    <row r="30" spans="2:5" ht="21" x14ac:dyDescent="0.2">
      <c r="B30" s="59">
        <v>26</v>
      </c>
      <c r="C30" s="39" t="s">
        <v>45</v>
      </c>
      <c r="D30" s="55" t="s">
        <v>34</v>
      </c>
      <c r="E30" s="39"/>
    </row>
    <row r="31" spans="2:5" ht="21" x14ac:dyDescent="0.2">
      <c r="B31" s="59">
        <v>27</v>
      </c>
      <c r="C31" s="39" t="s">
        <v>45</v>
      </c>
      <c r="D31" s="55" t="s">
        <v>34</v>
      </c>
      <c r="E31" s="39"/>
    </row>
    <row r="32" spans="2:5" ht="21" x14ac:dyDescent="0.2">
      <c r="B32" s="40">
        <v>29</v>
      </c>
      <c r="C32" s="41" t="s">
        <v>35</v>
      </c>
      <c r="D32" s="42" t="s">
        <v>34</v>
      </c>
      <c r="E32" s="43">
        <f>SUM(E5:E31)</f>
        <v>0</v>
      </c>
    </row>
    <row r="33" spans="2:5" ht="21.75" thickBot="1" x14ac:dyDescent="0.25">
      <c r="B33" s="40">
        <v>30</v>
      </c>
      <c r="C33" s="41" t="s">
        <v>36</v>
      </c>
      <c r="D33" s="42" t="s">
        <v>21</v>
      </c>
      <c r="E33" s="67">
        <f>'1.2'!E8</f>
        <v>0</v>
      </c>
    </row>
    <row r="34" spans="2:5" ht="21" x14ac:dyDescent="0.2">
      <c r="B34" s="40">
        <v>31</v>
      </c>
      <c r="C34" s="41" t="s">
        <v>37</v>
      </c>
      <c r="D34" s="42" t="s">
        <v>21</v>
      </c>
      <c r="E34" s="45" t="e">
        <f>E32/E33</f>
        <v>#DIV/0!</v>
      </c>
    </row>
    <row r="35" spans="2:5" ht="21" x14ac:dyDescent="0.2">
      <c r="B35" s="40">
        <v>32</v>
      </c>
      <c r="C35" s="41" t="s">
        <v>38</v>
      </c>
      <c r="D35" s="42" t="s">
        <v>21</v>
      </c>
      <c r="E35" s="46">
        <v>25</v>
      </c>
    </row>
    <row r="36" spans="2:5" ht="21" x14ac:dyDescent="0.2">
      <c r="B36" s="40">
        <v>33</v>
      </c>
      <c r="C36" s="49" t="s">
        <v>39</v>
      </c>
      <c r="D36" s="42" t="s">
        <v>24</v>
      </c>
      <c r="E36" s="45" t="e">
        <f>((E34-E35)*100)/E35</f>
        <v>#DIV/0!</v>
      </c>
    </row>
    <row r="37" spans="2:5" ht="21" x14ac:dyDescent="0.2">
      <c r="B37" s="83">
        <v>34</v>
      </c>
      <c r="C37" s="50" t="s">
        <v>40</v>
      </c>
      <c r="D37" s="84" t="s">
        <v>6</v>
      </c>
      <c r="E37" s="85" t="e">
        <f>IF(E36&lt;=10,5,IF(AND(E36&gt;10,E36&lt;=20),(20-E36)*5/10,0))</f>
        <v>#DIV/0!</v>
      </c>
    </row>
    <row r="38" spans="2:5" ht="21" x14ac:dyDescent="0.2">
      <c r="B38" s="83"/>
      <c r="C38" s="51" t="s">
        <v>41</v>
      </c>
      <c r="D38" s="84"/>
      <c r="E38" s="85"/>
    </row>
    <row r="39" spans="2:5" ht="21" x14ac:dyDescent="0.2">
      <c r="B39" s="83"/>
      <c r="C39" s="51" t="s">
        <v>42</v>
      </c>
      <c r="D39" s="84"/>
      <c r="E39" s="85"/>
    </row>
    <row r="40" spans="2:5" ht="42" x14ac:dyDescent="0.2">
      <c r="B40" s="83"/>
      <c r="C40" s="52" t="s">
        <v>46</v>
      </c>
      <c r="D40" s="84"/>
      <c r="E40" s="85"/>
    </row>
    <row r="43" spans="2:5" ht="21" x14ac:dyDescent="0.2">
      <c r="D43" s="32"/>
      <c r="E43" t="s">
        <v>13</v>
      </c>
    </row>
    <row r="44" spans="2:5" ht="21" x14ac:dyDescent="0.2">
      <c r="D44" s="37"/>
      <c r="E44" t="s">
        <v>14</v>
      </c>
    </row>
    <row r="45" spans="2:5" ht="21" x14ac:dyDescent="0.2">
      <c r="D45" s="39"/>
      <c r="E45" t="s">
        <v>15</v>
      </c>
    </row>
  </sheetData>
  <mergeCells count="3">
    <mergeCell ref="B37:B40"/>
    <mergeCell ref="D37:D40"/>
    <mergeCell ref="E37:E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tabSelected="1" workbookViewId="0">
      <selection activeCell="E9" sqref="E9:E10"/>
    </sheetView>
  </sheetViews>
  <sheetFormatPr defaultRowHeight="14.25" x14ac:dyDescent="0.2"/>
  <cols>
    <col min="1" max="1" width="1.875" customWidth="1"/>
    <col min="2" max="2" width="5.5" customWidth="1"/>
    <col min="3" max="3" width="67.875" customWidth="1"/>
    <col min="4" max="4" width="9.75" customWidth="1"/>
    <col min="5" max="5" width="16.75" customWidth="1"/>
  </cols>
  <sheetData>
    <row r="1" spans="2:5" ht="30" customHeight="1" x14ac:dyDescent="0.2">
      <c r="B1" s="1" t="s">
        <v>47</v>
      </c>
    </row>
    <row r="2" spans="2:5" ht="16.7" customHeight="1" x14ac:dyDescent="0.2">
      <c r="B2" s="1" t="s">
        <v>48</v>
      </c>
    </row>
    <row r="3" spans="2:5" ht="6.6" customHeight="1" x14ac:dyDescent="0.2">
      <c r="B3" s="3"/>
    </row>
    <row r="4" spans="2:5" ht="21" x14ac:dyDescent="0.2">
      <c r="B4" s="28" t="s">
        <v>1</v>
      </c>
      <c r="C4" s="28" t="s">
        <v>19</v>
      </c>
      <c r="D4" s="28" t="s">
        <v>3</v>
      </c>
      <c r="E4" s="28" t="s">
        <v>0</v>
      </c>
    </row>
    <row r="5" spans="2:5" ht="21" x14ac:dyDescent="0.2">
      <c r="B5" s="86">
        <v>1</v>
      </c>
      <c r="C5" s="41" t="s">
        <v>49</v>
      </c>
      <c r="D5" s="42" t="s">
        <v>21</v>
      </c>
      <c r="E5" s="69">
        <f>SUM(E6:E7)</f>
        <v>0</v>
      </c>
    </row>
    <row r="6" spans="2:5" ht="21" x14ac:dyDescent="0.2">
      <c r="B6" s="87"/>
      <c r="C6" s="47" t="s">
        <v>55</v>
      </c>
      <c r="D6" s="42" t="s">
        <v>21</v>
      </c>
      <c r="E6" s="70"/>
    </row>
    <row r="7" spans="2:5" ht="21" x14ac:dyDescent="0.2">
      <c r="B7" s="88"/>
      <c r="C7" s="41" t="s">
        <v>56</v>
      </c>
      <c r="D7" s="42" t="s">
        <v>21</v>
      </c>
      <c r="E7" s="68"/>
    </row>
    <row r="8" spans="2:5" ht="21" x14ac:dyDescent="0.2">
      <c r="B8" s="86">
        <v>2</v>
      </c>
      <c r="C8" s="41" t="s">
        <v>50</v>
      </c>
      <c r="D8" s="42" t="s">
        <v>51</v>
      </c>
      <c r="E8" s="46">
        <f>SUM(E9:E10)</f>
        <v>0</v>
      </c>
    </row>
    <row r="9" spans="2:5" ht="21" x14ac:dyDescent="0.2">
      <c r="B9" s="87"/>
      <c r="C9" s="41" t="s">
        <v>52</v>
      </c>
      <c r="D9" s="42" t="s">
        <v>51</v>
      </c>
      <c r="E9" s="60"/>
    </row>
    <row r="10" spans="2:5" ht="21" x14ac:dyDescent="0.2">
      <c r="B10" s="88"/>
      <c r="C10" s="41" t="s">
        <v>53</v>
      </c>
      <c r="D10" s="42" t="s">
        <v>51</v>
      </c>
      <c r="E10" s="60"/>
    </row>
    <row r="11" spans="2:5" ht="21" x14ac:dyDescent="0.2">
      <c r="B11" s="40">
        <v>3</v>
      </c>
      <c r="C11" s="41" t="s">
        <v>54</v>
      </c>
      <c r="D11" s="42" t="s">
        <v>6</v>
      </c>
      <c r="E11" s="46" t="e">
        <f>((E8/E5)*5)/25000</f>
        <v>#DIV/0!</v>
      </c>
    </row>
  </sheetData>
  <sheetProtection algorithmName="SHA-512" hashValue="/qVdZYrTWTDeSpUJjRV3LXNcEn6oErbMD3IC1xBgo4xP5GIwiLCg7y/1tR17ESrWR74mJY8AkZcKtymXelNPFQ==" saltValue="+/Pg+HliQ7rTfE0o3Jj/Ag==" spinCount="100000" sheet="1" objects="1" scenarios="1"/>
  <mergeCells count="2">
    <mergeCell ref="B8:B10"/>
    <mergeCell ref="B5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topLeftCell="A22" workbookViewId="0">
      <selection activeCell="J16" sqref="J16"/>
    </sheetView>
  </sheetViews>
  <sheetFormatPr defaultRowHeight="14.25" x14ac:dyDescent="0.2"/>
  <cols>
    <col min="1" max="1" width="2.75" customWidth="1"/>
    <col min="2" max="2" width="5" customWidth="1"/>
    <col min="3" max="3" width="56.875" customWidth="1"/>
    <col min="5" max="5" width="16.5" customWidth="1"/>
    <col min="6" max="6" width="0" hidden="1" customWidth="1"/>
  </cols>
  <sheetData>
    <row r="2" spans="2:6" ht="21" x14ac:dyDescent="0.2">
      <c r="B2" s="1" t="s">
        <v>57</v>
      </c>
    </row>
    <row r="3" spans="2:6" ht="21" x14ac:dyDescent="0.2">
      <c r="B3" s="1" t="s">
        <v>58</v>
      </c>
    </row>
    <row r="4" spans="2:6" ht="8.85" customHeight="1" x14ac:dyDescent="0.2">
      <c r="B4" s="3"/>
    </row>
    <row r="5" spans="2:6" ht="27.75" customHeight="1" x14ac:dyDescent="0.2">
      <c r="B5" s="66" t="s">
        <v>1</v>
      </c>
      <c r="C5" s="66" t="s">
        <v>19</v>
      </c>
      <c r="D5" s="66" t="s">
        <v>3</v>
      </c>
      <c r="E5" s="66" t="s">
        <v>0</v>
      </c>
    </row>
    <row r="6" spans="2:6" ht="21" x14ac:dyDescent="0.2">
      <c r="B6" s="61">
        <v>1</v>
      </c>
      <c r="C6" s="41" t="s">
        <v>59</v>
      </c>
      <c r="D6" s="42" t="s">
        <v>60</v>
      </c>
      <c r="E6" s="44"/>
      <c r="F6">
        <f>E6*0.2</f>
        <v>0</v>
      </c>
    </row>
    <row r="7" spans="2:6" ht="21" x14ac:dyDescent="0.2">
      <c r="B7" s="61">
        <v>2</v>
      </c>
      <c r="C7" s="41" t="s">
        <v>61</v>
      </c>
      <c r="D7" s="42" t="s">
        <v>60</v>
      </c>
      <c r="E7" s="44"/>
      <c r="F7">
        <f>E7*0.4</f>
        <v>0</v>
      </c>
    </row>
    <row r="8" spans="2:6" ht="21" x14ac:dyDescent="0.2">
      <c r="B8" s="61">
        <v>3</v>
      </c>
      <c r="C8" s="41" t="s">
        <v>62</v>
      </c>
      <c r="D8" s="42" t="s">
        <v>60</v>
      </c>
      <c r="E8" s="44"/>
      <c r="F8">
        <f>E8*0.6</f>
        <v>0</v>
      </c>
    </row>
    <row r="9" spans="2:6" ht="21" x14ac:dyDescent="0.2">
      <c r="B9" s="61">
        <v>4</v>
      </c>
      <c r="C9" s="41" t="s">
        <v>63</v>
      </c>
      <c r="D9" s="42" t="s">
        <v>60</v>
      </c>
      <c r="E9" s="44"/>
      <c r="F9">
        <f>E9*0.8</f>
        <v>0</v>
      </c>
    </row>
    <row r="10" spans="2:6" ht="21" x14ac:dyDescent="0.2">
      <c r="B10" s="89">
        <v>5</v>
      </c>
      <c r="C10" s="41" t="s">
        <v>64</v>
      </c>
      <c r="D10" s="42" t="s">
        <v>60</v>
      </c>
      <c r="E10" s="48">
        <f>SUM(E11:E18)</f>
        <v>0</v>
      </c>
      <c r="F10">
        <f>E10</f>
        <v>0</v>
      </c>
    </row>
    <row r="11" spans="2:6" ht="21" x14ac:dyDescent="0.2">
      <c r="B11" s="89"/>
      <c r="C11" s="41" t="s">
        <v>65</v>
      </c>
      <c r="D11" s="42" t="s">
        <v>60</v>
      </c>
      <c r="E11" s="44"/>
    </row>
    <row r="12" spans="2:6" ht="21" x14ac:dyDescent="0.2">
      <c r="B12" s="89"/>
      <c r="C12" s="41" t="s">
        <v>66</v>
      </c>
      <c r="D12" s="42" t="s">
        <v>60</v>
      </c>
      <c r="E12" s="44"/>
    </row>
    <row r="13" spans="2:6" ht="22.5" customHeight="1" x14ac:dyDescent="0.2">
      <c r="B13" s="89"/>
      <c r="C13" s="41" t="s">
        <v>70</v>
      </c>
      <c r="D13" s="42" t="s">
        <v>60</v>
      </c>
      <c r="E13" s="44"/>
    </row>
    <row r="14" spans="2:6" ht="21" x14ac:dyDescent="0.2">
      <c r="B14" s="89"/>
      <c r="C14" s="41" t="s">
        <v>71</v>
      </c>
      <c r="D14" s="42" t="s">
        <v>60</v>
      </c>
      <c r="E14" s="44"/>
    </row>
    <row r="15" spans="2:6" ht="21" x14ac:dyDescent="0.2">
      <c r="B15" s="89"/>
      <c r="C15" s="49" t="s">
        <v>72</v>
      </c>
      <c r="D15" s="42" t="s">
        <v>60</v>
      </c>
      <c r="E15" s="44"/>
    </row>
    <row r="16" spans="2:6" ht="21" x14ac:dyDescent="0.2">
      <c r="B16" s="90"/>
      <c r="C16" s="49" t="s">
        <v>67</v>
      </c>
      <c r="D16" s="84" t="s">
        <v>60</v>
      </c>
      <c r="E16" s="91"/>
    </row>
    <row r="17" spans="2:6" ht="21" x14ac:dyDescent="0.2">
      <c r="B17" s="90"/>
      <c r="C17" s="62" t="s">
        <v>68</v>
      </c>
      <c r="D17" s="84"/>
      <c r="E17" s="91"/>
    </row>
    <row r="18" spans="2:6" ht="21" x14ac:dyDescent="0.2">
      <c r="B18" s="90"/>
      <c r="C18" s="63" t="s">
        <v>69</v>
      </c>
      <c r="D18" s="84"/>
      <c r="E18" s="91"/>
    </row>
    <row r="19" spans="2:6" ht="21" x14ac:dyDescent="0.2">
      <c r="B19" s="1"/>
    </row>
    <row r="20" spans="2:6" ht="21" x14ac:dyDescent="0.2">
      <c r="B20" s="66" t="s">
        <v>1</v>
      </c>
      <c r="C20" s="66" t="s">
        <v>79</v>
      </c>
      <c r="D20" s="66" t="s">
        <v>3</v>
      </c>
      <c r="E20" s="66" t="s">
        <v>0</v>
      </c>
    </row>
    <row r="21" spans="2:6" ht="21" x14ac:dyDescent="0.2">
      <c r="B21" s="40">
        <v>1</v>
      </c>
      <c r="C21" s="41" t="s">
        <v>80</v>
      </c>
      <c r="D21" s="42"/>
      <c r="E21" s="42">
        <f>E6*0.2</f>
        <v>0</v>
      </c>
      <c r="F21">
        <f>E21*0.2</f>
        <v>0</v>
      </c>
    </row>
    <row r="22" spans="2:6" ht="21" x14ac:dyDescent="0.2">
      <c r="B22" s="40">
        <v>2</v>
      </c>
      <c r="C22" s="41" t="s">
        <v>81</v>
      </c>
      <c r="D22" s="42"/>
      <c r="E22" s="42">
        <f>E7*0.4</f>
        <v>0</v>
      </c>
      <c r="F22">
        <f>E22*0.4</f>
        <v>0</v>
      </c>
    </row>
    <row r="23" spans="2:6" ht="21" x14ac:dyDescent="0.2">
      <c r="B23" s="40">
        <v>3</v>
      </c>
      <c r="C23" s="41" t="s">
        <v>82</v>
      </c>
      <c r="D23" s="42"/>
      <c r="E23" s="42">
        <f>E8*0.6</f>
        <v>0</v>
      </c>
      <c r="F23">
        <f>E23*0.6</f>
        <v>0</v>
      </c>
    </row>
    <row r="24" spans="2:6" ht="21" x14ac:dyDescent="0.2">
      <c r="B24" s="40">
        <v>4</v>
      </c>
      <c r="C24" s="41" t="s">
        <v>83</v>
      </c>
      <c r="D24" s="42"/>
      <c r="E24" s="42">
        <f>E9*0.8</f>
        <v>0</v>
      </c>
      <c r="F24">
        <f>E24*0.8</f>
        <v>0</v>
      </c>
    </row>
    <row r="25" spans="2:6" ht="21" x14ac:dyDescent="0.2">
      <c r="B25" s="40">
        <v>5</v>
      </c>
      <c r="C25" s="41" t="s">
        <v>84</v>
      </c>
      <c r="D25" s="42"/>
      <c r="E25" s="42">
        <f>E10*1</f>
        <v>0</v>
      </c>
      <c r="F25">
        <f>E25</f>
        <v>0</v>
      </c>
    </row>
    <row r="26" spans="2:6" ht="21" x14ac:dyDescent="0.2">
      <c r="B26" s="1"/>
    </row>
    <row r="27" spans="2:6" ht="21" x14ac:dyDescent="0.2">
      <c r="B27" s="66" t="s">
        <v>1</v>
      </c>
      <c r="C27" s="66" t="s">
        <v>19</v>
      </c>
      <c r="D27" s="66" t="s">
        <v>3</v>
      </c>
      <c r="E27" s="66" t="s">
        <v>0</v>
      </c>
    </row>
    <row r="28" spans="2:6" ht="21.75" thickBot="1" x14ac:dyDescent="0.25">
      <c r="B28" s="40">
        <v>1</v>
      </c>
      <c r="C28" s="41" t="s">
        <v>20</v>
      </c>
      <c r="D28" s="64" t="s">
        <v>21</v>
      </c>
      <c r="E28" s="67">
        <f>'1.2'!E8</f>
        <v>0</v>
      </c>
    </row>
    <row r="29" spans="2:6" ht="21" x14ac:dyDescent="0.2">
      <c r="B29" s="92">
        <v>2</v>
      </c>
      <c r="C29" s="93" t="s">
        <v>73</v>
      </c>
      <c r="D29" s="64" t="s">
        <v>74</v>
      </c>
      <c r="E29" s="94">
        <f>SUM(F6:F10,F21:F25)</f>
        <v>0</v>
      </c>
    </row>
    <row r="30" spans="2:6" ht="21" x14ac:dyDescent="0.2">
      <c r="B30" s="92"/>
      <c r="C30" s="93"/>
      <c r="D30" s="65" t="s">
        <v>75</v>
      </c>
      <c r="E30" s="94"/>
    </row>
    <row r="31" spans="2:6" ht="42" x14ac:dyDescent="0.2">
      <c r="B31" s="40">
        <v>3</v>
      </c>
      <c r="C31" s="49" t="s">
        <v>76</v>
      </c>
      <c r="D31" s="65" t="s">
        <v>24</v>
      </c>
      <c r="E31" s="43" t="e">
        <f>E29*100/E28</f>
        <v>#DIV/0!</v>
      </c>
    </row>
    <row r="32" spans="2:6" ht="21" x14ac:dyDescent="0.2">
      <c r="B32" s="83">
        <v>4</v>
      </c>
      <c r="C32" s="49" t="s">
        <v>77</v>
      </c>
      <c r="D32" s="84" t="s">
        <v>6</v>
      </c>
      <c r="E32" s="85" t="e">
        <f>E31*5/20</f>
        <v>#DIV/0!</v>
      </c>
    </row>
    <row r="33" spans="2:5" ht="21" x14ac:dyDescent="0.2">
      <c r="B33" s="83"/>
      <c r="C33" s="63" t="s">
        <v>78</v>
      </c>
      <c r="D33" s="84"/>
      <c r="E33" s="85"/>
    </row>
  </sheetData>
  <sheetProtection algorithmName="SHA-512" hashValue="q7HtLW1rUv3DLpSQePHqzlc7TJ9AQRkgn+zDseb3P4tSWWBK+IC5GsORx5YSJfngcJf0i4uEQBlzUpVEi3ea7w==" saltValue="D5bj/8H0P0zcS3VJFZkOrA==" spinCount="100000" sheet="1" objects="1" scenarios="1"/>
  <mergeCells count="9">
    <mergeCell ref="B32:B33"/>
    <mergeCell ref="D32:D33"/>
    <mergeCell ref="E32:E33"/>
    <mergeCell ref="B10:B18"/>
    <mergeCell ref="D16:D18"/>
    <mergeCell ref="E16:E18"/>
    <mergeCell ref="B29:B30"/>
    <mergeCell ref="C29:C30"/>
    <mergeCell ref="E29:E3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showGridLines="0" zoomScale="115" zoomScaleNormal="115" workbookViewId="0">
      <selection activeCell="F17" sqref="F17"/>
    </sheetView>
  </sheetViews>
  <sheetFormatPr defaultRowHeight="14.25" x14ac:dyDescent="0.2"/>
  <cols>
    <col min="2" max="2" width="71" customWidth="1"/>
    <col min="3" max="3" width="27.5" customWidth="1"/>
    <col min="4" max="4" width="2" customWidth="1"/>
    <col min="5" max="5" width="9" style="75"/>
  </cols>
  <sheetData>
    <row r="2" spans="2:5" x14ac:dyDescent="0.2">
      <c r="B2" t="s">
        <v>97</v>
      </c>
    </row>
    <row r="3" spans="2:5" ht="3.75" customHeight="1" x14ac:dyDescent="0.2"/>
    <row r="4" spans="2:5" x14ac:dyDescent="0.2">
      <c r="B4" s="77" t="s">
        <v>19</v>
      </c>
      <c r="C4" s="77" t="s">
        <v>87</v>
      </c>
    </row>
    <row r="5" spans="2:5" x14ac:dyDescent="0.2">
      <c r="B5" s="72" t="s">
        <v>85</v>
      </c>
      <c r="C5" s="76"/>
    </row>
    <row r="6" spans="2:5" x14ac:dyDescent="0.2">
      <c r="B6" s="72" t="s">
        <v>86</v>
      </c>
      <c r="C6" s="76"/>
      <c r="E6" s="74" t="e">
        <f>IF(AND((C6*100/C5)&gt;=70,C6&lt;=C5),1,0)</f>
        <v>#DIV/0!</v>
      </c>
    </row>
    <row r="7" spans="2:5" ht="33" x14ac:dyDescent="0.3">
      <c r="B7" s="73" t="s">
        <v>88</v>
      </c>
      <c r="C7" s="79">
        <f>SUM(C8:C15)</f>
        <v>0</v>
      </c>
      <c r="E7" s="74">
        <f>IF(C7&lt;=C6,1,0)</f>
        <v>1</v>
      </c>
    </row>
    <row r="8" spans="2:5" x14ac:dyDescent="0.2">
      <c r="B8" s="72" t="s">
        <v>89</v>
      </c>
      <c r="C8" s="76"/>
      <c r="E8" s="74">
        <f>C8+C10+C11</f>
        <v>0</v>
      </c>
    </row>
    <row r="9" spans="2:5" x14ac:dyDescent="0.2">
      <c r="B9" s="72" t="s">
        <v>90</v>
      </c>
      <c r="C9" s="76"/>
      <c r="E9" s="74">
        <f>C6-C7</f>
        <v>0</v>
      </c>
    </row>
    <row r="10" spans="2:5" x14ac:dyDescent="0.2">
      <c r="B10" s="72" t="s">
        <v>91</v>
      </c>
      <c r="C10" s="76"/>
      <c r="E10" s="74">
        <f>SUM(E8:E9)</f>
        <v>0</v>
      </c>
    </row>
    <row r="11" spans="2:5" x14ac:dyDescent="0.2">
      <c r="B11" s="72" t="s">
        <v>92</v>
      </c>
      <c r="C11" s="76"/>
    </row>
    <row r="12" spans="2:5" x14ac:dyDescent="0.2">
      <c r="B12" s="72" t="s">
        <v>93</v>
      </c>
      <c r="C12" s="76"/>
    </row>
    <row r="13" spans="2:5" x14ac:dyDescent="0.2">
      <c r="B13" s="72" t="s">
        <v>94</v>
      </c>
      <c r="C13" s="76"/>
    </row>
    <row r="14" spans="2:5" x14ac:dyDescent="0.2">
      <c r="B14" s="72" t="s">
        <v>95</v>
      </c>
      <c r="C14" s="76"/>
    </row>
    <row r="15" spans="2:5" x14ac:dyDescent="0.2">
      <c r="B15" s="72" t="s">
        <v>96</v>
      </c>
      <c r="C15" s="76"/>
    </row>
    <row r="16" spans="2:5" x14ac:dyDescent="0.2">
      <c r="B16" s="71" t="s">
        <v>6</v>
      </c>
      <c r="C16" s="78" t="e">
        <f>IF(E6=0,"จำนวนผู้ตอบไม่ถึง70%",IF(E7=0,"จำนวนเกินจำนวนผู้ตอบแบบสำรวจ",(E8*100/E10)*5/100))</f>
        <v>#DIV/0!</v>
      </c>
    </row>
    <row r="18" spans="3:3" x14ac:dyDescent="0.2">
      <c r="C18" s="75" t="e">
        <f>IF(AND(E6=1,E7=1),(E8*100/E10)*5/100,"ข้อมูลไม่ถูกต้อง")</f>
        <v>#DIV/0!</v>
      </c>
    </row>
  </sheetData>
  <sheetProtection algorithmName="SHA-512" hashValue="Km+/3naC7EbqpJtlEQLD9p0xHNyFSGq6pkMS8rvEugRVaEYLVienMy5irqn36sCcTlFpunMPFxghXHXeKYUkwQ==" saltValue="DDzJEj0B9WdPmSyDSy6fJw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1.1</vt:lpstr>
      <vt:lpstr>1.2</vt:lpstr>
      <vt:lpstr>1.3</vt:lpstr>
      <vt:lpstr>1.4</vt:lpstr>
      <vt:lpstr>2.2</vt:lpstr>
      <vt:lpstr>2.3</vt:lpstr>
      <vt:lpstr>บัณฑิตมีงานทำ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Chailairudee</dc:creator>
  <cp:lastModifiedBy>Acer</cp:lastModifiedBy>
  <dcterms:created xsi:type="dcterms:W3CDTF">2015-04-08T08:06:48Z</dcterms:created>
  <dcterms:modified xsi:type="dcterms:W3CDTF">2020-11-17T06:12:30Z</dcterms:modified>
</cp:coreProperties>
</file>